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arketing\Protection\Development - New\BE1-FLEX\BE1-FLEX\Marketing\Conversion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9" i="1" l="1"/>
  <c r="AC15" i="1"/>
  <c r="AA15" i="1" s="1"/>
  <c r="Y15" i="1"/>
  <c r="AJ18" i="1"/>
  <c r="AE18" i="1"/>
  <c r="Y18" i="1"/>
  <c r="X18" i="1"/>
  <c r="W18" i="1"/>
  <c r="AJ15" i="1"/>
  <c r="AI15" i="1"/>
  <c r="AE15" i="1"/>
  <c r="X15" i="1"/>
  <c r="W15" i="1"/>
  <c r="V15" i="1"/>
  <c r="AJ12" i="1"/>
  <c r="AE12" i="1"/>
  <c r="X12" i="1"/>
  <c r="W12" i="1"/>
  <c r="V12" i="1"/>
  <c r="AJ9" i="1"/>
  <c r="AI9" i="1"/>
  <c r="AC9" i="1"/>
  <c r="Y9" i="1"/>
  <c r="X9" i="1"/>
  <c r="W9" i="1"/>
  <c r="V9" i="1"/>
</calcChain>
</file>

<file path=xl/sharedStrings.xml><?xml version="1.0" encoding="utf-8"?>
<sst xmlns="http://schemas.openxmlformats.org/spreadsheetml/2006/main" count="203" uniqueCount="68">
  <si>
    <t>Easy Conversion Chart: 
Basler Digital Relays</t>
  </si>
  <si>
    <t>To</t>
  </si>
  <si>
    <t>BE1-FLEX</t>
  </si>
  <si>
    <t>This simple chart is designed to help you choose the appropriate BE1-FLEX style configuration with the same minimum coverage as your BE1-11, BE1-CDS240, BE1-700, or BE1-851. Just match up the color-coded option boxes on the left and the right will populate. Option boxes colored black require no selection for conversion. For assistance, contact technical support at 618-654-2341.</t>
  </si>
  <si>
    <t>Translations apply to the general capabilities of the devices only. The BE1-FLEX style is not a drop in replacement. Please review application requirements and contact our Technical Support personnel as needed.</t>
  </si>
  <si>
    <t>Enter your BE1-11, BE1-CDS240, BE1-700, or BE1-851 style below to generate the comparable BE1-FLEX style configuration.</t>
  </si>
  <si>
    <t>Note: Some I/O combinations and case configurations are not identical.</t>
  </si>
  <si>
    <t>Enter your current configuration:</t>
  </si>
  <si>
    <t>BE1-11</t>
  </si>
  <si>
    <t>f</t>
  </si>
  <si>
    <t>1</t>
  </si>
  <si>
    <t>A</t>
  </si>
  <si>
    <t>N</t>
  </si>
  <si>
    <t>0</t>
  </si>
  <si>
    <t>-</t>
  </si>
  <si>
    <t xml:space="preserve"> </t>
  </si>
  <si>
    <t>K</t>
  </si>
  <si>
    <t>W9</t>
  </si>
  <si>
    <t>00</t>
  </si>
  <si>
    <t>Application</t>
  </si>
  <si>
    <t>Phase Current</t>
  </si>
  <si>
    <t>Ground Current</t>
  </si>
  <si>
    <t>Power Supply</t>
  </si>
  <si>
    <t>RS-485 Port Protocol</t>
  </si>
  <si>
    <t>Ethernet Protocol</t>
  </si>
  <si>
    <t>Case</t>
  </si>
  <si>
    <t>Inputs/Outputs</t>
  </si>
  <si>
    <t>Option 1</t>
  </si>
  <si>
    <t>Network Connection</t>
  </si>
  <si>
    <t>Option 3</t>
  </si>
  <si>
    <t>Option 2</t>
  </si>
  <si>
    <t>Firmware</t>
  </si>
  <si>
    <t>Slot 7</t>
  </si>
  <si>
    <t>Slot 6</t>
  </si>
  <si>
    <t>Slot 5</t>
  </si>
  <si>
    <t>Slot 4</t>
  </si>
  <si>
    <t>Slot 3</t>
  </si>
  <si>
    <t>Slot 2</t>
  </si>
  <si>
    <t>Slot 1 (Power Supply)</t>
  </si>
  <si>
    <t>Option A</t>
  </si>
  <si>
    <t>Terminal Kit</t>
  </si>
  <si>
    <t>Protection Package</t>
  </si>
  <si>
    <t>Protocol Package</t>
  </si>
  <si>
    <t>Option B</t>
  </si>
  <si>
    <t>Fixed Firmware</t>
  </si>
  <si>
    <t>BE1-CDS240</t>
  </si>
  <si>
    <t>2</t>
  </si>
  <si>
    <t>C5</t>
  </si>
  <si>
    <t>N5</t>
  </si>
  <si>
    <t>E5</t>
  </si>
  <si>
    <t>E</t>
  </si>
  <si>
    <t>Current Sensing Circuits</t>
  </si>
  <si>
    <t>Sensing Input Type</t>
  </si>
  <si>
    <t>Mounting</t>
  </si>
  <si>
    <t>RS-485 Protocol</t>
  </si>
  <si>
    <t>Options</t>
  </si>
  <si>
    <t>Contact I/O</t>
  </si>
  <si>
    <t>Cover</t>
  </si>
  <si>
    <t>BE1-700</t>
  </si>
  <si>
    <t>B0</t>
  </si>
  <si>
    <t>Input Sensing</t>
  </si>
  <si>
    <t>Communications</t>
  </si>
  <si>
    <t>BE1-851</t>
  </si>
  <si>
    <t>L6</t>
  </si>
  <si>
    <t>B</t>
  </si>
  <si>
    <t>Sensing Input Range</t>
  </si>
  <si>
    <t>RS485 Protocol</t>
  </si>
  <si>
    <t>N0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</si>
</sst>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8"/>
      <color rgb="FF0070C0"/>
      <name val="Arial"/>
      <family val="2"/>
    </font>
    <font>
      <b/>
      <i/>
      <sz val="10"/>
      <color theme="1"/>
      <name val="Arial"/>
      <family val="2"/>
    </font>
    <font>
      <b/>
      <sz val="16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wrapText="1"/>
    </xf>
    <xf numFmtId="0" fontId="0" fillId="0" borderId="0" xfId="0" applyAlignment="1"/>
    <xf numFmtId="0" fontId="0" fillId="0" borderId="0" xfId="0" applyBorder="1" applyAlignme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3" borderId="4" xfId="0" applyNumberFormat="1" applyFont="1" applyFill="1" applyBorder="1" applyAlignment="1" applyProtection="1">
      <alignment horizontal="center" vertical="center"/>
      <protection locked="0"/>
    </xf>
    <xf numFmtId="49" fontId="4" fillId="4" borderId="4" xfId="0" applyNumberFormat="1" applyFont="1" applyFill="1" applyBorder="1" applyAlignment="1" applyProtection="1">
      <alignment horizontal="center" vertical="center"/>
      <protection locked="0"/>
    </xf>
    <xf numFmtId="4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8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textRotation="90"/>
    </xf>
    <xf numFmtId="0" fontId="1" fillId="9" borderId="9" xfId="0" applyFont="1" applyFill="1" applyBorder="1" applyAlignment="1">
      <alignment horizontal="center" vertical="center" textRotation="90"/>
    </xf>
    <xf numFmtId="0" fontId="1" fillId="9" borderId="9" xfId="0" applyFont="1" applyFill="1" applyBorder="1" applyAlignment="1">
      <alignment vertical="center" textRotation="90"/>
    </xf>
    <xf numFmtId="0" fontId="1" fillId="9" borderId="10" xfId="0" applyFont="1" applyFill="1" applyBorder="1" applyAlignment="1">
      <alignment horizontal="center" vertical="center" textRotation="90"/>
    </xf>
    <xf numFmtId="0" fontId="1" fillId="9" borderId="11" xfId="0" applyFont="1" applyFill="1" applyBorder="1" applyAlignment="1">
      <alignment horizontal="center" vertical="center" textRotation="90"/>
    </xf>
    <xf numFmtId="0" fontId="1" fillId="0" borderId="0" xfId="0" applyFont="1" applyFill="1" applyBorder="1" applyAlignment="1">
      <alignment horizontal="center" vertical="center" textRotation="180"/>
    </xf>
    <xf numFmtId="0" fontId="7" fillId="0" borderId="12" xfId="0" applyFont="1" applyFill="1" applyBorder="1" applyAlignment="1">
      <alignment horizontal="center" vertical="center" textRotation="90"/>
    </xf>
    <xf numFmtId="0" fontId="7" fillId="0" borderId="13" xfId="0" applyFont="1" applyFill="1" applyBorder="1" applyAlignment="1">
      <alignment horizontal="center" vertical="center" textRotation="90"/>
    </xf>
    <xf numFmtId="0" fontId="0" fillId="0" borderId="0" xfId="0" applyFill="1" applyBorder="1" applyAlignment="1">
      <alignment horizontal="center"/>
    </xf>
    <xf numFmtId="0" fontId="8" fillId="0" borderId="0" xfId="0" applyFont="1" applyFill="1" applyBorder="1" applyAlignment="1">
      <alignment horizontal="right" vertical="top"/>
    </xf>
    <xf numFmtId="0" fontId="4" fillId="3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 applyProtection="1">
      <alignment horizontal="center" vertical="center"/>
      <protection locked="0"/>
    </xf>
    <xf numFmtId="0" fontId="1" fillId="9" borderId="10" xfId="0" applyFont="1" applyFill="1" applyBorder="1" applyAlignment="1">
      <alignment vertical="center" textRotation="90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left" vertical="top" wrapText="1"/>
    </xf>
    <xf numFmtId="0" fontId="4" fillId="4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175847</xdr:colOff>
      <xdr:row>0</xdr:row>
      <xdr:rowOff>168511</xdr:rowOff>
    </xdr:from>
    <xdr:to>
      <xdr:col>2</xdr:col>
      <xdr:colOff>72243</xdr:colOff>
      <xdr:row>3</xdr:row>
      <xdr:rowOff>470576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47" y="168511"/>
          <a:ext cx="880646" cy="638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"/>
  <sheetViews>
    <sheetView tabSelected="1" zoomScale="70" zoomScaleNormal="70" workbookViewId="0">
      <selection activeCell="AR16" sqref="AR16"/>
    </sheetView>
  </sheetViews>
  <sheetFormatPr defaultColWidth="9.1796875" defaultRowHeight="14.5" x14ac:dyDescent="0.35"/>
  <cols>
    <col min="1" max="1" width="2.7265625" style="1" customWidth="1"/>
    <col min="2" max="2" width="11.81640625" style="58" bestFit="1" customWidth="1"/>
    <col min="3" max="3" width="10.7265625" style="59" customWidth="1"/>
    <col min="4" max="7" width="3.81640625" style="59" customWidth="1"/>
    <col min="8" max="8" width="3.81640625" style="58" customWidth="1"/>
    <col min="9" max="10" width="3.81640625" style="59" customWidth="1"/>
    <col min="11" max="11" width="3.81640625" style="58" customWidth="1"/>
    <col min="12" max="13" width="3.81640625" style="59" customWidth="1"/>
    <col min="14" max="16" width="3.81640625" style="58" customWidth="1"/>
    <col min="17" max="17" width="2.54296875" style="58" customWidth="1"/>
    <col min="18" max="18" width="10" style="58" customWidth="1"/>
    <col min="19" max="19" width="1.7265625" style="58" customWidth="1"/>
    <col min="20" max="20" width="4.26953125" style="58" customWidth="1"/>
    <col min="21" max="21" width="1.81640625" style="58" customWidth="1"/>
    <col min="22" max="28" width="4.26953125" style="58" customWidth="1"/>
    <col min="29" max="29" width="6.1796875" style="58" bestFit="1" customWidth="1"/>
    <col min="30" max="30" width="6.1796875" style="58" customWidth="1"/>
    <col min="31" max="31" width="4.26953125" style="58" customWidth="1"/>
    <col min="32" max="37" width="3.81640625" style="58" customWidth="1"/>
    <col min="38" max="38" width="7.7265625" style="58" customWidth="1"/>
    <col min="39" max="39" width="3" style="1" customWidth="1"/>
    <col min="40" max="41" width="9.1796875" style="1" hidden="1" customWidth="1"/>
    <col min="42" max="16384" width="9.1796875" style="1"/>
  </cols>
  <sheetData>
    <row r="1" spans="1:45" ht="23" x14ac:dyDescent="0.5">
      <c r="B1" s="2"/>
      <c r="C1" s="3"/>
      <c r="D1" s="3"/>
      <c r="E1" s="4" t="s">
        <v>0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5"/>
      <c r="AN1" s="5"/>
      <c r="AO1" s="6"/>
      <c r="AP1" s="6"/>
      <c r="AQ1" s="6"/>
      <c r="AR1" s="6"/>
      <c r="AS1" s="6"/>
    </row>
    <row r="2" spans="1:45" ht="23" x14ac:dyDescent="0.35">
      <c r="B2" s="2"/>
      <c r="C2" s="3"/>
      <c r="D2" s="3"/>
      <c r="E2" s="7" t="s">
        <v>1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5"/>
      <c r="AN2" s="5"/>
      <c r="AO2" s="6"/>
      <c r="AP2" s="6"/>
      <c r="AQ2" s="6"/>
      <c r="AR2" s="6"/>
      <c r="AS2" s="6"/>
    </row>
    <row r="3" spans="1:45" ht="23" x14ac:dyDescent="0.35">
      <c r="B3" s="2"/>
      <c r="C3" s="3"/>
      <c r="D3" s="3"/>
      <c r="E3" s="8" t="s">
        <v>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5"/>
      <c r="AN3" s="5"/>
      <c r="AO3" s="6"/>
      <c r="AP3" s="6"/>
      <c r="AQ3" s="6"/>
      <c r="AR3" s="6"/>
      <c r="AS3" s="6"/>
    </row>
    <row r="4" spans="1:45" ht="39" customHeight="1" x14ac:dyDescent="0.35">
      <c r="B4" s="9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10"/>
      <c r="AN4" s="10"/>
      <c r="AO4" s="11"/>
      <c r="AP4" s="11"/>
      <c r="AQ4" s="11"/>
    </row>
    <row r="5" spans="1:45" ht="21" customHeight="1" x14ac:dyDescent="0.35">
      <c r="B5" s="9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10"/>
      <c r="AN5" s="10"/>
      <c r="AO5" s="11"/>
      <c r="AP5" s="11"/>
      <c r="AQ5" s="11"/>
    </row>
    <row r="6" spans="1:45" ht="28.5" customHeight="1" x14ac:dyDescent="0.35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0"/>
      <c r="AN6" s="10"/>
      <c r="AO6" s="11"/>
      <c r="AP6" s="11"/>
      <c r="AQ6" s="11"/>
    </row>
    <row r="7" spans="1:45" ht="15" thickBot="1" x14ac:dyDescent="0.4">
      <c r="B7" s="13" t="s">
        <v>6</v>
      </c>
      <c r="C7" s="14"/>
      <c r="D7" s="14"/>
      <c r="E7" s="14"/>
      <c r="F7" s="14"/>
      <c r="G7" s="14"/>
      <c r="H7" s="15"/>
      <c r="I7" s="14"/>
      <c r="J7" s="14"/>
      <c r="K7" s="15"/>
      <c r="L7" s="14"/>
      <c r="M7" s="14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45" ht="15" thickBot="1" x14ac:dyDescent="0.4">
      <c r="B8" s="16" t="s">
        <v>7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8"/>
      <c r="P8" s="2"/>
      <c r="Q8" s="2"/>
      <c r="R8" s="16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2"/>
      <c r="AL8" s="2"/>
    </row>
    <row r="9" spans="1:45" ht="15" thickBot="1" x14ac:dyDescent="0.4">
      <c r="B9" s="19" t="s">
        <v>8</v>
      </c>
      <c r="C9" s="20" t="s">
        <v>9</v>
      </c>
      <c r="D9" s="21" t="s">
        <v>10</v>
      </c>
      <c r="E9" s="21" t="s">
        <v>11</v>
      </c>
      <c r="F9" s="22" t="s">
        <v>10</v>
      </c>
      <c r="G9" s="23" t="s">
        <v>12</v>
      </c>
      <c r="H9" s="23" t="s">
        <v>13</v>
      </c>
      <c r="I9" s="24" t="s">
        <v>14</v>
      </c>
      <c r="J9" s="25" t="s">
        <v>10</v>
      </c>
      <c r="K9" s="26" t="s">
        <v>12</v>
      </c>
      <c r="L9" s="27" t="s">
        <v>13</v>
      </c>
      <c r="M9" s="24" t="s">
        <v>14</v>
      </c>
      <c r="N9" s="24" t="s">
        <v>14</v>
      </c>
      <c r="O9" s="24" t="s">
        <v>14</v>
      </c>
      <c r="P9" s="28"/>
      <c r="Q9" s="28"/>
      <c r="R9" s="29" t="s">
        <v>2</v>
      </c>
      <c r="S9" s="29" t="s">
        <v>15</v>
      </c>
      <c r="T9" s="29" t="s">
        <v>16</v>
      </c>
      <c r="U9" s="29" t="s">
        <v>14</v>
      </c>
      <c r="V9" s="30" t="str">
        <f>IF(AND(OR(D9="1", D9="5"),OR(E9="B",E9="A")),"T3",IF(AND(OR(D9="1", D9="5"),OR(E9="C",E9="C")),"M0",IF(AND(OR(D9="2", D9="6"),OR(E9="D",E9="E")),"T3",IF(AND(OR(D9="2", D9="6"),OR(E9="F",E9="G")),"M0","-"))))</f>
        <v>T3</v>
      </c>
      <c r="W9" s="30" t="str">
        <f>IF(AND(OR(D9="2", D9="6"),OR(E9="D",E9="E")),"L6",IF(AND(OR(D9="2", D9="6"),OR(E9="F",E9="G")),"A9", "N0"))</f>
        <v>N0</v>
      </c>
      <c r="X9" s="31" t="str">
        <f>"N0"</f>
        <v>N0</v>
      </c>
      <c r="Y9" s="32" t="str">
        <f>IF(J9&gt;"2", "W9", "N0")</f>
        <v>N0</v>
      </c>
      <c r="Z9" s="31" t="s">
        <v>14</v>
      </c>
      <c r="AA9" s="31" t="s">
        <v>17</v>
      </c>
      <c r="AB9" s="31" t="s">
        <v>14</v>
      </c>
      <c r="AC9" s="33" t="str">
        <f>IF(L9="0", "E5", "P7")</f>
        <v>E5</v>
      </c>
      <c r="AD9" s="34" t="s">
        <v>14</v>
      </c>
      <c r="AE9" s="35" t="str">
        <f>F9</f>
        <v>1</v>
      </c>
      <c r="AF9" s="36" t="s">
        <v>12</v>
      </c>
      <c r="AG9" s="31">
        <v>1</v>
      </c>
      <c r="AH9" s="31" t="s">
        <v>14</v>
      </c>
      <c r="AI9" s="37" t="str">
        <f>IF(OR(K9="A",K9="P",K9="T",K9="U"),"E",IF(C9="T","E","D"))</f>
        <v>D</v>
      </c>
      <c r="AJ9" s="38" t="str">
        <f>IF(OR(G9="M",G9="D",H9="1",H9="2",H9="3",H9="4"),"01",IF(OR(H9="5",H9="6"),"02", "00"))</f>
        <v>00</v>
      </c>
      <c r="AK9" s="36" t="s">
        <v>12</v>
      </c>
      <c r="AL9" s="39" t="s">
        <v>18</v>
      </c>
    </row>
    <row r="10" spans="1:45" ht="110.5" x14ac:dyDescent="0.35">
      <c r="B10" s="40" t="s">
        <v>8</v>
      </c>
      <c r="C10" s="41" t="s">
        <v>19</v>
      </c>
      <c r="D10" s="42" t="s">
        <v>20</v>
      </c>
      <c r="E10" s="42" t="s">
        <v>21</v>
      </c>
      <c r="F10" s="42" t="s">
        <v>22</v>
      </c>
      <c r="G10" s="43" t="s">
        <v>23</v>
      </c>
      <c r="H10" s="44" t="s">
        <v>24</v>
      </c>
      <c r="I10" s="42" t="s">
        <v>25</v>
      </c>
      <c r="J10" s="43" t="s">
        <v>26</v>
      </c>
      <c r="K10" s="44" t="s">
        <v>27</v>
      </c>
      <c r="L10" s="42" t="s">
        <v>28</v>
      </c>
      <c r="M10" s="43" t="s">
        <v>29</v>
      </c>
      <c r="N10" s="44" t="s">
        <v>30</v>
      </c>
      <c r="O10" s="44" t="s">
        <v>31</v>
      </c>
      <c r="P10" s="45"/>
      <c r="Q10" s="45"/>
      <c r="R10" s="46" t="s">
        <v>2</v>
      </c>
      <c r="S10" s="47"/>
      <c r="T10" s="41" t="s">
        <v>25</v>
      </c>
      <c r="U10" s="41"/>
      <c r="V10" s="41" t="s">
        <v>32</v>
      </c>
      <c r="W10" s="41" t="s">
        <v>33</v>
      </c>
      <c r="X10" s="41" t="s">
        <v>34</v>
      </c>
      <c r="Y10" s="41" t="s">
        <v>35</v>
      </c>
      <c r="Z10" s="41"/>
      <c r="AA10" s="41" t="s">
        <v>36</v>
      </c>
      <c r="AB10" s="41"/>
      <c r="AC10" s="41" t="s">
        <v>37</v>
      </c>
      <c r="AD10" s="41"/>
      <c r="AE10" s="41" t="s">
        <v>38</v>
      </c>
      <c r="AF10" s="44" t="s">
        <v>39</v>
      </c>
      <c r="AG10" s="41" t="s">
        <v>40</v>
      </c>
      <c r="AH10" s="41"/>
      <c r="AI10" s="41" t="s">
        <v>41</v>
      </c>
      <c r="AJ10" s="43" t="s">
        <v>42</v>
      </c>
      <c r="AK10" s="44" t="s">
        <v>43</v>
      </c>
      <c r="AL10" s="41" t="s">
        <v>44</v>
      </c>
      <c r="AO10" s="48"/>
      <c r="AP10" s="48"/>
    </row>
    <row r="11" spans="1:45" ht="15" thickBot="1" x14ac:dyDescent="0.4">
      <c r="B11" s="2"/>
      <c r="C11" s="3"/>
      <c r="D11" s="3"/>
      <c r="E11" s="3"/>
      <c r="F11" s="3"/>
      <c r="G11" s="3"/>
      <c r="H11" s="2"/>
      <c r="I11" s="3"/>
      <c r="J11" s="3"/>
      <c r="K11" s="2"/>
      <c r="L11" s="3"/>
      <c r="M11" s="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45" ht="17" thickBot="1" x14ac:dyDescent="0.4">
      <c r="A12" s="49"/>
      <c r="B12" s="19" t="s">
        <v>45</v>
      </c>
      <c r="C12" s="21" t="s">
        <v>46</v>
      </c>
      <c r="D12" s="24" t="s">
        <v>14</v>
      </c>
      <c r="E12" s="24" t="s">
        <v>14</v>
      </c>
      <c r="F12" s="24" t="s">
        <v>14</v>
      </c>
      <c r="G12" s="22" t="s">
        <v>10</v>
      </c>
      <c r="H12" s="24" t="s">
        <v>14</v>
      </c>
      <c r="I12" s="23" t="s">
        <v>10</v>
      </c>
      <c r="J12" s="24" t="s">
        <v>14</v>
      </c>
      <c r="K12" s="24" t="s">
        <v>14</v>
      </c>
      <c r="L12" s="24" t="s">
        <v>14</v>
      </c>
      <c r="M12" s="24" t="s">
        <v>14</v>
      </c>
      <c r="N12" s="45"/>
      <c r="O12" s="45"/>
      <c r="P12" s="45"/>
      <c r="Q12" s="28"/>
      <c r="R12" s="29" t="s">
        <v>2</v>
      </c>
      <c r="S12" s="29" t="s">
        <v>15</v>
      </c>
      <c r="T12" s="29" t="s">
        <v>16</v>
      </c>
      <c r="U12" s="29" t="s">
        <v>14</v>
      </c>
      <c r="V12" s="30" t="str">
        <f>"T3"</f>
        <v>T3</v>
      </c>
      <c r="W12" s="30" t="str">
        <f>IF(C12="2", "L6", "X6")</f>
        <v>L6</v>
      </c>
      <c r="X12" s="50" t="str">
        <f>IF(C12="4", "L6", "N0")</f>
        <v>N0</v>
      </c>
      <c r="Y12" s="51" t="s">
        <v>47</v>
      </c>
      <c r="Z12" s="31" t="s">
        <v>14</v>
      </c>
      <c r="AA12" s="31" t="s">
        <v>48</v>
      </c>
      <c r="AB12" s="31" t="s">
        <v>14</v>
      </c>
      <c r="AC12" s="31" t="s">
        <v>49</v>
      </c>
      <c r="AD12" s="34" t="s">
        <v>14</v>
      </c>
      <c r="AE12" s="52" t="str">
        <f>G12</f>
        <v>1</v>
      </c>
      <c r="AF12" s="36" t="s">
        <v>12</v>
      </c>
      <c r="AG12" s="31">
        <v>1</v>
      </c>
      <c r="AH12" s="31" t="s">
        <v>14</v>
      </c>
      <c r="AI12" s="31" t="s">
        <v>50</v>
      </c>
      <c r="AJ12" s="38" t="str">
        <f>IF(I12="0", "00", "01")</f>
        <v>01</v>
      </c>
      <c r="AK12" s="36" t="s">
        <v>12</v>
      </c>
      <c r="AL12" s="39" t="s">
        <v>18</v>
      </c>
    </row>
    <row r="13" spans="1:45" ht="122.5" x14ac:dyDescent="0.35">
      <c r="A13" s="49"/>
      <c r="B13" s="40" t="s">
        <v>45</v>
      </c>
      <c r="C13" s="41" t="s">
        <v>51</v>
      </c>
      <c r="D13" s="42" t="s">
        <v>52</v>
      </c>
      <c r="E13" s="53" t="s">
        <v>14</v>
      </c>
      <c r="F13" s="53" t="s">
        <v>14</v>
      </c>
      <c r="G13" s="42" t="s">
        <v>22</v>
      </c>
      <c r="H13" s="42" t="s">
        <v>53</v>
      </c>
      <c r="I13" s="43" t="s">
        <v>54</v>
      </c>
      <c r="J13" s="44" t="s">
        <v>14</v>
      </c>
      <c r="K13" s="42" t="s">
        <v>55</v>
      </c>
      <c r="L13" s="43" t="s">
        <v>56</v>
      </c>
      <c r="M13" s="44" t="s">
        <v>57</v>
      </c>
      <c r="N13" s="45"/>
      <c r="O13" s="45"/>
      <c r="P13" s="45"/>
      <c r="Q13" s="45"/>
      <c r="R13" s="46" t="s">
        <v>2</v>
      </c>
      <c r="S13" s="47"/>
      <c r="T13" s="41" t="s">
        <v>25</v>
      </c>
      <c r="U13" s="41"/>
      <c r="V13" s="41" t="s">
        <v>32</v>
      </c>
      <c r="W13" s="41" t="s">
        <v>33</v>
      </c>
      <c r="X13" s="41" t="s">
        <v>34</v>
      </c>
      <c r="Y13" s="41" t="s">
        <v>35</v>
      </c>
      <c r="Z13" s="41"/>
      <c r="AA13" s="41" t="s">
        <v>36</v>
      </c>
      <c r="AB13" s="41"/>
      <c r="AC13" s="41" t="s">
        <v>37</v>
      </c>
      <c r="AD13" s="41"/>
      <c r="AE13" s="41" t="s">
        <v>38</v>
      </c>
      <c r="AF13" s="44" t="s">
        <v>39</v>
      </c>
      <c r="AG13" s="41" t="s">
        <v>40</v>
      </c>
      <c r="AH13" s="41"/>
      <c r="AI13" s="41" t="s">
        <v>41</v>
      </c>
      <c r="AJ13" s="43" t="s">
        <v>42</v>
      </c>
      <c r="AK13" s="44" t="s">
        <v>43</v>
      </c>
      <c r="AL13" s="41" t="s">
        <v>44</v>
      </c>
    </row>
    <row r="14" spans="1:45" ht="17" thickBot="1" x14ac:dyDescent="0.4">
      <c r="A14" s="49"/>
      <c r="B14" s="54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</row>
    <row r="15" spans="1:45" ht="17" thickBot="1" x14ac:dyDescent="0.4">
      <c r="A15" s="49"/>
      <c r="B15" s="19" t="s">
        <v>58</v>
      </c>
      <c r="C15" s="21" t="s">
        <v>59</v>
      </c>
      <c r="D15" s="24" t="s">
        <v>14</v>
      </c>
      <c r="E15" s="22" t="s">
        <v>10</v>
      </c>
      <c r="F15" s="24" t="s">
        <v>14</v>
      </c>
      <c r="G15" s="27" t="s">
        <v>13</v>
      </c>
      <c r="H15" s="24" t="s">
        <v>14</v>
      </c>
      <c r="I15" s="45"/>
      <c r="J15" s="45"/>
      <c r="K15" s="45"/>
      <c r="L15" s="45"/>
      <c r="M15" s="45"/>
      <c r="N15" s="45"/>
      <c r="O15" s="45"/>
      <c r="P15" s="45"/>
      <c r="Q15" s="28"/>
      <c r="R15" s="29" t="s">
        <v>2</v>
      </c>
      <c r="S15" s="29" t="s">
        <v>15</v>
      </c>
      <c r="T15" s="29" t="s">
        <v>16</v>
      </c>
      <c r="U15" s="29" t="s">
        <v>14</v>
      </c>
      <c r="V15" s="30" t="str">
        <f>IF(OR(C15="N3",C15="N4"),"X9","L6")</f>
        <v>L6</v>
      </c>
      <c r="W15" s="31" t="str">
        <f>"N0"</f>
        <v>N0</v>
      </c>
      <c r="X15" s="31" t="str">
        <f>"N0"</f>
        <v>N0</v>
      </c>
      <c r="Y15" s="31" t="str">
        <f>"N0"</f>
        <v>N0</v>
      </c>
      <c r="Z15" s="31" t="s">
        <v>14</v>
      </c>
      <c r="AA15" s="33" t="str">
        <f>IF(AC15="W9", "N0", "W9")</f>
        <v>W9</v>
      </c>
      <c r="AB15" s="31" t="s">
        <v>14</v>
      </c>
      <c r="AC15" s="33" t="str">
        <f>IF(OR(G15="4", G15="5", G15="7"), "E5", "N0")</f>
        <v>N0</v>
      </c>
      <c r="AD15" s="34" t="s">
        <v>14</v>
      </c>
      <c r="AE15" s="56" t="str">
        <f>IF(E15="4", "2", IF(E15="5", "1", IF(E15="2", "1", E15)))</f>
        <v>1</v>
      </c>
      <c r="AF15" s="36" t="s">
        <v>12</v>
      </c>
      <c r="AG15" s="31">
        <v>1</v>
      </c>
      <c r="AH15" s="31" t="s">
        <v>14</v>
      </c>
      <c r="AI15" s="50" t="str">
        <f>IF(OR(C15="N3",C15="N4"),"C","B")</f>
        <v>B</v>
      </c>
      <c r="AJ15" s="57" t="str">
        <f>IF(OR(G15="0", G15="4"), "00", "01")</f>
        <v>00</v>
      </c>
      <c r="AK15" s="36" t="s">
        <v>12</v>
      </c>
      <c r="AL15" s="39" t="s">
        <v>18</v>
      </c>
    </row>
    <row r="16" spans="1:45" ht="112" x14ac:dyDescent="0.35">
      <c r="A16" s="49"/>
      <c r="B16" s="40" t="s">
        <v>58</v>
      </c>
      <c r="C16" s="41" t="s">
        <v>60</v>
      </c>
      <c r="D16" s="42" t="s">
        <v>27</v>
      </c>
      <c r="E16" s="53" t="s">
        <v>22</v>
      </c>
      <c r="F16" s="53" t="s">
        <v>25</v>
      </c>
      <c r="G16" s="42" t="s">
        <v>61</v>
      </c>
      <c r="H16" s="42" t="s">
        <v>30</v>
      </c>
      <c r="I16" s="45"/>
      <c r="J16" s="45"/>
      <c r="K16" s="45"/>
      <c r="L16" s="45"/>
      <c r="M16" s="45"/>
      <c r="N16" s="45"/>
      <c r="O16" s="45"/>
      <c r="P16" s="45"/>
      <c r="Q16" s="45"/>
      <c r="R16" s="46" t="s">
        <v>2</v>
      </c>
      <c r="S16" s="47"/>
      <c r="T16" s="41" t="s">
        <v>25</v>
      </c>
      <c r="U16" s="41"/>
      <c r="V16" s="41" t="s">
        <v>32</v>
      </c>
      <c r="W16" s="41" t="s">
        <v>33</v>
      </c>
      <c r="X16" s="41" t="s">
        <v>34</v>
      </c>
      <c r="Y16" s="41" t="s">
        <v>35</v>
      </c>
      <c r="Z16" s="41"/>
      <c r="AA16" s="41" t="s">
        <v>36</v>
      </c>
      <c r="AB16" s="41"/>
      <c r="AC16" s="41" t="s">
        <v>37</v>
      </c>
      <c r="AD16" s="41"/>
      <c r="AE16" s="41" t="s">
        <v>38</v>
      </c>
      <c r="AF16" s="44" t="s">
        <v>39</v>
      </c>
      <c r="AG16" s="41" t="s">
        <v>40</v>
      </c>
      <c r="AH16" s="41"/>
      <c r="AI16" s="41" t="s">
        <v>41</v>
      </c>
      <c r="AJ16" s="43" t="s">
        <v>42</v>
      </c>
      <c r="AK16" s="44" t="s">
        <v>43</v>
      </c>
      <c r="AL16" s="41" t="s">
        <v>44</v>
      </c>
    </row>
    <row r="17" spans="1:38" ht="15" thickBot="1" x14ac:dyDescent="0.4">
      <c r="A17"/>
      <c r="B17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38" ht="15" thickBot="1" x14ac:dyDescent="0.4">
      <c r="B18" s="19" t="s">
        <v>62</v>
      </c>
      <c r="C18" s="24" t="s">
        <v>14</v>
      </c>
      <c r="D18" s="24" t="s">
        <v>14</v>
      </c>
      <c r="E18" s="24" t="s">
        <v>14</v>
      </c>
      <c r="F18" s="22" t="s">
        <v>10</v>
      </c>
      <c r="G18" s="24" t="s">
        <v>14</v>
      </c>
      <c r="H18" s="23" t="s">
        <v>13</v>
      </c>
      <c r="I18" s="24" t="s">
        <v>14</v>
      </c>
      <c r="J18" s="45"/>
      <c r="K18" s="45"/>
      <c r="L18" s="45"/>
      <c r="M18" s="45"/>
      <c r="N18" s="45"/>
      <c r="O18" s="45"/>
      <c r="P18" s="45"/>
      <c r="Q18" s="28"/>
      <c r="R18" s="29" t="s">
        <v>2</v>
      </c>
      <c r="S18" s="29" t="s">
        <v>15</v>
      </c>
      <c r="T18" s="29" t="s">
        <v>16</v>
      </c>
      <c r="U18" s="29" t="s">
        <v>14</v>
      </c>
      <c r="V18" s="29" t="s">
        <v>63</v>
      </c>
      <c r="W18" s="31" t="str">
        <f>"N0"</f>
        <v>N0</v>
      </c>
      <c r="X18" s="31" t="str">
        <f>"N0"</f>
        <v>N0</v>
      </c>
      <c r="Y18" s="31" t="str">
        <f>"N0"</f>
        <v>N0</v>
      </c>
      <c r="Z18" s="31" t="s">
        <v>14</v>
      </c>
      <c r="AA18" s="31" t="s">
        <v>17</v>
      </c>
      <c r="AB18" s="31" t="s">
        <v>14</v>
      </c>
      <c r="AC18" s="31" t="s">
        <v>67</v>
      </c>
      <c r="AD18" s="34" t="s">
        <v>14</v>
      </c>
      <c r="AE18" s="35" t="str">
        <f>F18</f>
        <v>1</v>
      </c>
      <c r="AF18" s="36" t="s">
        <v>12</v>
      </c>
      <c r="AG18" s="31">
        <v>1</v>
      </c>
      <c r="AH18" s="31" t="s">
        <v>14</v>
      </c>
      <c r="AI18" s="31" t="s">
        <v>64</v>
      </c>
      <c r="AJ18" s="38" t="str">
        <f>IF(OR(H18="1", H18="3"), "01", "00")</f>
        <v>00</v>
      </c>
      <c r="AK18" s="36" t="s">
        <v>12</v>
      </c>
      <c r="AL18" s="39" t="s">
        <v>18</v>
      </c>
    </row>
    <row r="19" spans="1:38" ht="110.5" x14ac:dyDescent="0.35">
      <c r="B19" s="40" t="s">
        <v>62</v>
      </c>
      <c r="C19" s="41" t="s">
        <v>52</v>
      </c>
      <c r="D19" s="42" t="s">
        <v>65</v>
      </c>
      <c r="E19" s="53" t="s">
        <v>57</v>
      </c>
      <c r="F19" s="53" t="s">
        <v>22</v>
      </c>
      <c r="G19" s="42" t="s">
        <v>25</v>
      </c>
      <c r="H19" s="42" t="s">
        <v>66</v>
      </c>
      <c r="I19" s="42" t="s">
        <v>27</v>
      </c>
      <c r="J19" s="45"/>
      <c r="K19" s="45"/>
      <c r="L19" s="45"/>
      <c r="M19" s="45"/>
      <c r="N19" s="45"/>
      <c r="O19" s="45"/>
      <c r="P19" s="45"/>
      <c r="Q19" s="45"/>
      <c r="R19" s="46" t="s">
        <v>2</v>
      </c>
      <c r="S19" s="47"/>
      <c r="T19" s="41" t="s">
        <v>25</v>
      </c>
      <c r="U19" s="41"/>
      <c r="V19" s="41" t="s">
        <v>32</v>
      </c>
      <c r="W19" s="41" t="s">
        <v>33</v>
      </c>
      <c r="X19" s="41" t="s">
        <v>34</v>
      </c>
      <c r="Y19" s="41" t="s">
        <v>35</v>
      </c>
      <c r="Z19" s="41"/>
      <c r="AA19" s="41" t="s">
        <v>36</v>
      </c>
      <c r="AB19" s="41"/>
      <c r="AC19" s="41" t="s">
        <v>37</v>
      </c>
      <c r="AD19" s="41"/>
      <c r="AE19" s="41" t="s">
        <v>38</v>
      </c>
      <c r="AF19" s="44" t="s">
        <v>39</v>
      </c>
      <c r="AG19" s="41" t="s">
        <v>40</v>
      </c>
      <c r="AH19" s="41"/>
      <c r="AI19" s="41" t="s">
        <v>41</v>
      </c>
      <c r="AJ19" s="43" t="s">
        <v>42</v>
      </c>
      <c r="AK19" s="44" t="s">
        <v>43</v>
      </c>
      <c r="AL19" s="41" t="s">
        <v>44</v>
      </c>
    </row>
  </sheetData>
  <mergeCells count="10">
    <mergeCell ref="B8:N8"/>
    <mergeCell ref="R8:AJ8"/>
    <mergeCell ref="AO10:AP10"/>
    <mergeCell ref="C14:AL14"/>
    <mergeCell ref="E1:AL1"/>
    <mergeCell ref="E2:AL2"/>
    <mergeCell ref="E3:AL3"/>
    <mergeCell ref="B4:AL4"/>
    <mergeCell ref="B5:AL5"/>
    <mergeCell ref="B6:AL6"/>
  </mergeCells>
  <dataValidations count="16">
    <dataValidation type="list" allowBlank="1" showInputMessage="1" showErrorMessage="1" error="Do not type in this cell. Make you selection from the drop down list. " prompt="Use drop down list to make selection." sqref="H18 I12">
      <formula1>"0,1,3"</formula1>
    </dataValidation>
    <dataValidation type="list" allowBlank="1" showInputMessage="1" showErrorMessage="1" error="Do not type in this cell. Make you selection from the drop down list. " prompt="Use drop down list to make selection." sqref="G15">
      <formula1>"0,1,4,5,7"</formula1>
    </dataValidation>
    <dataValidation type="list" allowBlank="1" showInputMessage="1" showErrorMessage="1" error="Do not type in this cell. Make you selection from the drop down list. " prompt="Use drop down list to make selection." sqref="E15">
      <formula1>"1,2,3,4,5"</formula1>
    </dataValidation>
    <dataValidation type="list" allowBlank="1" showInputMessage="1" showErrorMessage="1" error="Do not type in this cell. Make you selection from the drop down list. " prompt="Use drop down list to make selection." sqref="C15">
      <formula1>"B0, E0, F0, N3, N4"</formula1>
    </dataValidation>
    <dataValidation type="list" allowBlank="1" showInputMessage="1" showErrorMessage="1" error="Do not type in this cell. Make you selection from the drop down list. " prompt="Use drop down list to make selection." sqref="G12 F9">
      <formula1>"1, 2, 3"</formula1>
    </dataValidation>
    <dataValidation type="list" allowBlank="1" showInputMessage="1" showErrorMessage="1" error="Do not type in this cell. Make you selection from the drop down list. " prompt="Use drop down list to make selection." sqref="I15">
      <formula1>"0.1.3"</formula1>
    </dataValidation>
    <dataValidation type="list" allowBlank="1" showInputMessage="1" showErrorMessage="1" error="Do not type in this cell. Make you selection from the drop down list. " prompt="Use drop down list to make selection." sqref="C12">
      <formula1>"2,3,4"</formula1>
    </dataValidation>
    <dataValidation type="list" allowBlank="1" showInputMessage="1" showErrorMessage="1" error="Do not type in this cell. Make you selection from the drop down list. " prompt="Use drop down list to make selection." sqref="L9">
      <formula1>"0,1"</formula1>
    </dataValidation>
    <dataValidation type="list" allowBlank="1" showInputMessage="1" showErrorMessage="1" error="Do not type in this cell. Make you selection from the drop down list. " prompt="Use drop down list to make selection." sqref="K9 N12:O12 N15:O15 N18:O18">
      <formula1>"N,D,A"</formula1>
    </dataValidation>
    <dataValidation type="list" allowBlank="1" showInputMessage="1" showErrorMessage="1" error="Do not type in this cell. Make you selection from the drop down list. " prompt="Use drop down list to make selection." sqref="J9 L18 L15">
      <formula1>"1,2,3,4"</formula1>
    </dataValidation>
    <dataValidation type="list" allowBlank="1" showInputMessage="1" showErrorMessage="1" error="Do not type in this cell. Make you selection from the drop down list. " prompt="Use drop down list to make selection." sqref="H9">
      <formula1>"0,1,2,3,4,5,6"</formula1>
    </dataValidation>
    <dataValidation type="list" allowBlank="1" showInputMessage="1" showErrorMessage="1" error="Do not type in this cell. Make you selection from the drop down list. " prompt="Use drop down list to make selection." sqref="G9">
      <formula1>"N, M,D"</formula1>
    </dataValidation>
    <dataValidation type="list" allowBlank="1" showInputMessage="1" showErrorMessage="1" error="Do not type in this cell. Make you selection from the drop down list. " prompt="Use drop down list to make selection." sqref="F18">
      <formula1>"1,2,3"</formula1>
    </dataValidation>
    <dataValidation type="list" allowBlank="1" showInputMessage="1" showErrorMessage="1" error="Do not type in this cell. Make you selection from the drop down list. " prompt="Use drop down list to make selection." sqref="E9">
      <formula1>"A,B,C,D,E,F,G"</formula1>
    </dataValidation>
    <dataValidation type="list" allowBlank="1" showInputMessage="1" showErrorMessage="1" error="Do not type in this cell. Make you selection from the drop down list. " prompt="Use drop down list to make selection." sqref="D9">
      <formula1>"1,2,5,6"</formula1>
    </dataValidation>
    <dataValidation type="list" allowBlank="1" showInputMessage="1" showErrorMessage="1" error="Do not type in this cell. Make you selection from the drop down list. " prompt="Use drop down list to make selection." sqref="C9">
      <formula1>"f, i, g, m, t"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Basler Electric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 Nelson</dc:creator>
  <cp:lastModifiedBy>Seth Nelson</cp:lastModifiedBy>
  <dcterms:created xsi:type="dcterms:W3CDTF">2021-05-20T21:23:02Z</dcterms:created>
  <dcterms:modified xsi:type="dcterms:W3CDTF">2021-05-20T21:28:47Z</dcterms:modified>
</cp:coreProperties>
</file>